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<sst xmlns="http://schemas.openxmlformats.org/spreadsheetml/2006/main" count="180" uniqueCount="156">
  <si>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</si>
  <si>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</si>
  <si>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</si>
  <si>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</si>
  <si>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</si>
  <si>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</si>
  <si>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</si>
  <si>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</si>
  <si>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</si>
  <si>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</si>
  <si>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</si>
  <si>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</si>
  <si>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</si>
  <si>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</si>
  <si>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</si>
  <si>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</si>
  <si>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</si>
  <si>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</si>
  <si>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</si>
  <si>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</si>
  <si>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FIANO FIANO VIA L. GIUSTINIANI, 20</t>
  </si>
  <si>
    <t>00065 FIANO ROMANO (RM) VIA L. GIUSTINIANI, 20 C.F. 97198090587 C.M. RMIC87400D</t>
  </si>
  <si>
    <t>18-2015 del 29/12/2015</t>
  </si>
  <si>
    <t>7 del 21/12/2015</t>
  </si>
  <si>
    <t>59/2015/G del 21/12/2015</t>
  </si>
  <si>
    <t>8716010068 del 26/01/2016</t>
  </si>
  <si>
    <t>FEA/2015/3535 del 21/12/2015</t>
  </si>
  <si>
    <t>FEA/2015/3537 del 21/12/2015</t>
  </si>
  <si>
    <t>FEA/2015/3536 del 21/12/2015</t>
  </si>
  <si>
    <t>FEA/2016/50 del 12/01/2016</t>
  </si>
  <si>
    <t>FEA/2016/51 del 12/01/2016</t>
  </si>
  <si>
    <t>FEA/2016/52 del 12/01/2016</t>
  </si>
  <si>
    <t>695/EL del 02/02/2016</t>
  </si>
  <si>
    <t>V3-1006 del 20/01/2016</t>
  </si>
  <si>
    <t>V3-339 del 11/01/2016</t>
  </si>
  <si>
    <t>V3-340 del 11/01/2016</t>
  </si>
  <si>
    <t>350 del 21/01/2016</t>
  </si>
  <si>
    <t>618 del 30/01/2016</t>
  </si>
  <si>
    <t>36-1 del 08/02/2016</t>
  </si>
  <si>
    <t>2016/0/425 del 30/01/2016</t>
  </si>
  <si>
    <t>2016/0/420 del 29/01/2016</t>
  </si>
  <si>
    <t>283 del 05/02/2016</t>
  </si>
  <si>
    <t>929 del 09/02/2016</t>
  </si>
  <si>
    <t>930 del 09/02/2016</t>
  </si>
  <si>
    <t>FEA/2016/280 del 04/02/2016</t>
  </si>
  <si>
    <t>FEA/2016/279 del 04/02/2016</t>
  </si>
  <si>
    <t>8716031618 del 18/02/2016</t>
  </si>
  <si>
    <t>8 del 09/02/2016</t>
  </si>
  <si>
    <t>1/2016/G del 16/02/2016</t>
  </si>
  <si>
    <t>1508E del 29/02/2016</t>
  </si>
  <si>
    <t>1277E del 22/02/2016</t>
  </si>
  <si>
    <t>126 del 05/02/2016</t>
  </si>
  <si>
    <t>10/2016/FE del 25/02/2016</t>
  </si>
  <si>
    <t>9/2016/FE del 23/02/2016</t>
  </si>
  <si>
    <t>11/2016/FE del 01/03/2016</t>
  </si>
  <si>
    <t>8/2016/FE del 12/02/2016</t>
  </si>
  <si>
    <t>4/2016/FE del 08/02/2016</t>
  </si>
  <si>
    <t>5/2016/FE del 10/02/2016</t>
  </si>
  <si>
    <t>4/2016/G del 09/03/2016</t>
  </si>
  <si>
    <t>09/16 del 03/03/2016</t>
  </si>
  <si>
    <t>12/2016/FE del 09/03/2016</t>
  </si>
  <si>
    <t>13/2016/FE del 10/03/2016</t>
  </si>
  <si>
    <t>653E del 01/02/2016</t>
  </si>
  <si>
    <t>000052/16 del 30/01/2016</t>
  </si>
  <si>
    <t>26 del 10/03/2016</t>
  </si>
  <si>
    <t>5/2016/G del 15/03/2016</t>
  </si>
  <si>
    <t>95/PA del 21/04/2016</t>
  </si>
  <si>
    <t>8716074759 del 25/03/2016</t>
  </si>
  <si>
    <t>8/2016/G del 07/04/2016</t>
  </si>
  <si>
    <t>7/2016/G del 31/03/2016</t>
  </si>
  <si>
    <t>9/2016/G del 07/04/2016</t>
  </si>
  <si>
    <t>2016/0/457 del 31/03/2016</t>
  </si>
  <si>
    <t>0010016367 del 10/06/2015</t>
  </si>
  <si>
    <t>21FE del 19/04/2016</t>
  </si>
  <si>
    <t>19A/PA del 05/04/2016</t>
  </si>
  <si>
    <t>56/PA del 15/03/2016</t>
  </si>
  <si>
    <t>1664E del 15/03/2016</t>
  </si>
  <si>
    <t>794/PA del 30/04/2016</t>
  </si>
  <si>
    <t>15/2016/G del 30/04/2016</t>
  </si>
  <si>
    <t>8 del 09/05/2016</t>
  </si>
  <si>
    <t>3/PA del 05/05/2016</t>
  </si>
  <si>
    <t>16/2016/G del 30/04/2016</t>
  </si>
  <si>
    <t>236 del 04/05/2016</t>
  </si>
  <si>
    <t>17/2016/G del 11/05/2016</t>
  </si>
  <si>
    <t>18/2016/G del 11/05/2016</t>
  </si>
  <si>
    <t>6/E del 10/05/2016</t>
  </si>
  <si>
    <t>13/PA/2016 del 13/05/2016</t>
  </si>
  <si>
    <t>1E del 10/05/2016</t>
  </si>
  <si>
    <t>8716124871 del 16/05/2016</t>
  </si>
  <si>
    <t>1 del 09/05/2016</t>
  </si>
  <si>
    <t>FATTPA 1_16 del 24/05/2016</t>
  </si>
  <si>
    <t>55/PA_2016 del 23/05/2016</t>
  </si>
  <si>
    <t>25/2016/G del 24/05/2016</t>
  </si>
  <si>
    <t>27/2016/G del 24/05/2016</t>
  </si>
  <si>
    <t>24/2016/G del 24/05/2016</t>
  </si>
  <si>
    <t>22/2016/G del 19/05/2016</t>
  </si>
  <si>
    <t>2 del 18/05/2016</t>
  </si>
  <si>
    <t>7 del 04/05/2016</t>
  </si>
  <si>
    <t>20/2016/G del 18/05/2016</t>
  </si>
  <si>
    <t>21/2016/G del 18/05/2016</t>
  </si>
  <si>
    <t>281 del 19/05/2016</t>
  </si>
  <si>
    <t>13E del 01/06/2016</t>
  </si>
  <si>
    <t>8716154603 del 09/06/2016</t>
  </si>
  <si>
    <t>000429/16 del 17/05/2016</t>
  </si>
  <si>
    <t>FATTPA 53_16 del 01/06/2016</t>
  </si>
  <si>
    <t>8716164772 del 15/06/2016</t>
  </si>
  <si>
    <t>000001-2016-PA del 30/05/2016</t>
  </si>
  <si>
    <t>10/E del 06/06/2016</t>
  </si>
  <si>
    <t>33/2016/G del 17/06/2016</t>
  </si>
  <si>
    <t>19 del 15/06/2016</t>
  </si>
  <si>
    <t>29 del 19/12/2016</t>
  </si>
  <si>
    <t>FT23/2016/G-2 del 20/05/2016</t>
  </si>
  <si>
    <t>FT26/2016/G-2 del 24/05/2016</t>
  </si>
  <si>
    <t>2016/0/590 del 24/06/2016</t>
  </si>
  <si>
    <t>8716191298 del 12/07/2016</t>
  </si>
  <si>
    <t>25/16 del 11/07/2016</t>
  </si>
  <si>
    <t>2016PA0008301 del 30/06/2016</t>
  </si>
  <si>
    <t>183/PA del 19/07/2016</t>
  </si>
  <si>
    <t>2556 del 18/07/2016</t>
  </si>
  <si>
    <t>8716210078 del 10/08/2016</t>
  </si>
  <si>
    <t>8716253502 del 12/09/2016</t>
  </si>
  <si>
    <t>PA000018/2016 del 19/07/2016</t>
  </si>
  <si>
    <t>27/16 del 13/09/2016</t>
  </si>
  <si>
    <t>26/16 del 13/09/2016</t>
  </si>
  <si>
    <t>1733/PA del 24/09/2016</t>
  </si>
  <si>
    <t>1787/PA del 25/09/2016</t>
  </si>
  <si>
    <t>5547 del 09/09/2016</t>
  </si>
  <si>
    <t>3243-2016 del 22/09/2016</t>
  </si>
  <si>
    <t>V3-14023 del 31/08/2016</t>
  </si>
  <si>
    <t>V3-14017 del 31/08/2016</t>
  </si>
  <si>
    <t>204/PA del 03/10/2016</t>
  </si>
  <si>
    <t>8716268016 del 27/09/2016</t>
  </si>
  <si>
    <t>221/PA del 13/10/2016</t>
  </si>
  <si>
    <t>2903 del 24/10/2016</t>
  </si>
  <si>
    <t>20164E35286 del 19/10/2016</t>
  </si>
  <si>
    <t>20164E35416 del 19/10/2016</t>
  </si>
  <si>
    <t>1209 del 26/10/2016</t>
  </si>
  <si>
    <t>820 del 27/10/2016</t>
  </si>
  <si>
    <t>8716294372 del 26/10/2016</t>
  </si>
  <si>
    <t>FAPA000003 del 12/10/2016</t>
  </si>
  <si>
    <t>20164E35893 del 24/10/2016</t>
  </si>
  <si>
    <t>62 del 10/11/2016</t>
  </si>
  <si>
    <t>FATTPA 13_16 del 11/11/2016</t>
  </si>
  <si>
    <t>703N del 07/11/2016</t>
  </si>
  <si>
    <t>696N del 04/11/2016</t>
  </si>
  <si>
    <t>664N del 24/10/2016</t>
  </si>
  <si>
    <t>F2/2016/465 del 14/11/2016</t>
  </si>
  <si>
    <t>F2/2016/466 del 14/11/2016</t>
  </si>
  <si>
    <t>F2/2016/464 del 14/11/2016</t>
  </si>
  <si>
    <t>F2/2016/467 del 14/11/2016</t>
  </si>
  <si>
    <t>F2/2016/468 del 14/11/2016</t>
  </si>
  <si>
    <t>8716322774 del 18/11/2016</t>
  </si>
  <si>
    <t>11 A del 14/11/2016</t>
  </si>
  <si>
    <t>20164E38235 del 09/11/2016</t>
  </si>
  <si>
    <t>775/2016 del 07/12/2016</t>
  </si>
  <si>
    <t>8716343651 del 07/12/2016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</si>
</sst>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2016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134</v>
      </c>
      <c r="B10" s="37"/>
      <c r="C10" s="50">
        <f>SUM(C16:D19)</f>
        <v>143576.03</v>
      </c>
      <c r="D10" s="37"/>
      <c r="E10" s="38">
        <f>('Trimestre 1'!H1+'Trimestre 2'!H1+'Trimestre 3'!H1+'Trimestre 4'!H1)/C10</f>
        <v>-16.23081109012417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42</v>
      </c>
      <c r="C16" s="51">
        <f>'Trimestre 1'!B1</f>
        <v>20045.280000000002</v>
      </c>
      <c r="D16" s="52"/>
      <c r="E16" s="51">
        <f>'Trimestre 1'!G1</f>
        <v>-9.122105054157386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50</v>
      </c>
      <c r="C17" s="51">
        <f>'Trimestre 2'!B1</f>
        <v>94531.79000000001</v>
      </c>
      <c r="D17" s="52"/>
      <c r="E17" s="51">
        <f>'Trimestre 2'!G1</f>
        <v>-22.63434924907272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13</v>
      </c>
      <c r="C18" s="51">
        <f>'Trimestre 3'!B1</f>
        <v>17855.91</v>
      </c>
      <c r="D18" s="52"/>
      <c r="E18" s="51">
        <f>'Trimestre 3'!G1</f>
        <v>15.54130089141354</v>
      </c>
      <c r="F18" s="53"/>
    </row>
    <row r="19" spans="1:6" ht="21.75" customHeight="1" thickBot="1">
      <c r="A19" s="24" t="s">
        <v>18</v>
      </c>
      <c r="B19" s="25">
        <f>'Trimestre 4'!C1</f>
        <v>29</v>
      </c>
      <c r="C19" s="47">
        <f>'Trimestre 4'!B1</f>
        <v>11143.050000000001</v>
      </c>
      <c r="D19" s="49"/>
      <c r="E19" s="47">
        <f>'Trimestre 4'!G1</f>
        <v>-25.606884111621145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20045.280000000002</v>
      </c>
      <c r="C1">
        <f>COUNTA(A4:A203)</f>
        <v>42</v>
      </c>
      <c r="G1" s="20">
        <f>IF(B1&lt;&gt;0,H1/B1,0)</f>
        <v>-9.122105054157386</v>
      </c>
      <c r="H1" s="19">
        <f>SUM(H4:H195)</f>
        <v>-182855.15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22</v>
      </c>
      <c r="B4" s="16">
        <v>60</v>
      </c>
      <c r="C4" s="17">
        <v>42412</v>
      </c>
      <c r="D4" s="17">
        <v>42410</v>
      </c>
      <c r="E4" s="17"/>
      <c r="F4" s="17"/>
      <c r="G4" s="1">
        <f>D4-C4-(F4-E4)</f>
        <v>-2</v>
      </c>
      <c r="H4" s="16">
        <f>B4*G4</f>
        <v>-120</v>
      </c>
    </row>
    <row r="5" spans="1:8" ht="14.25">
      <c r="A5" s="28" t="s">
        <v>23</v>
      </c>
      <c r="B5" s="16">
        <v>1002</v>
      </c>
      <c r="C5" s="17">
        <v>42396</v>
      </c>
      <c r="D5" s="17">
        <v>42415</v>
      </c>
      <c r="E5" s="17"/>
      <c r="F5" s="17"/>
      <c r="G5" s="1">
        <f aca="true" t="shared" si="0" ref="G5:G68">D5-C5-(F5-E5)</f>
        <v>19</v>
      </c>
      <c r="H5" s="16">
        <f aca="true" t="shared" si="1" ref="H5:H68">B5*G5</f>
        <v>19038</v>
      </c>
    </row>
    <row r="6" spans="1:8" ht="14.25">
      <c r="A6" s="28" t="s">
        <v>24</v>
      </c>
      <c r="B6" s="16">
        <v>1159.09</v>
      </c>
      <c r="C6" s="17">
        <v>42396</v>
      </c>
      <c r="D6" s="17">
        <v>42415</v>
      </c>
      <c r="E6" s="17"/>
      <c r="F6" s="17"/>
      <c r="G6" s="1">
        <f t="shared" si="0"/>
        <v>19</v>
      </c>
      <c r="H6" s="16">
        <f t="shared" si="1"/>
        <v>22022.71</v>
      </c>
    </row>
    <row r="7" spans="1:8" ht="14.25">
      <c r="A7" s="28" t="s">
        <v>25</v>
      </c>
      <c r="B7" s="16">
        <v>29.9</v>
      </c>
      <c r="C7" s="17">
        <v>42432</v>
      </c>
      <c r="D7" s="17">
        <v>42415</v>
      </c>
      <c r="E7" s="17"/>
      <c r="F7" s="17"/>
      <c r="G7" s="1">
        <f t="shared" si="0"/>
        <v>-17</v>
      </c>
      <c r="H7" s="16">
        <f t="shared" si="1"/>
        <v>-508.29999999999995</v>
      </c>
    </row>
    <row r="8" spans="1:8" ht="14.25">
      <c r="A8" s="28" t="s">
        <v>26</v>
      </c>
      <c r="B8" s="16">
        <v>61.98</v>
      </c>
      <c r="C8" s="17">
        <v>42426</v>
      </c>
      <c r="D8" s="17">
        <v>42415</v>
      </c>
      <c r="E8" s="17"/>
      <c r="F8" s="17"/>
      <c r="G8" s="1">
        <f t="shared" si="0"/>
        <v>-11</v>
      </c>
      <c r="H8" s="16">
        <f t="shared" si="1"/>
        <v>-681.78</v>
      </c>
    </row>
    <row r="9" spans="1:8" ht="14.25">
      <c r="A9" s="28" t="s">
        <v>27</v>
      </c>
      <c r="B9" s="16">
        <v>71.28</v>
      </c>
      <c r="C9" s="17">
        <v>42426</v>
      </c>
      <c r="D9" s="17">
        <v>42415</v>
      </c>
      <c r="E9" s="17"/>
      <c r="F9" s="17"/>
      <c r="G9" s="1">
        <f t="shared" si="0"/>
        <v>-11</v>
      </c>
      <c r="H9" s="16">
        <f t="shared" si="1"/>
        <v>-784.08</v>
      </c>
    </row>
    <row r="10" spans="1:8" ht="14.25">
      <c r="A10" s="28" t="s">
        <v>28</v>
      </c>
      <c r="B10" s="16">
        <v>61.98</v>
      </c>
      <c r="C10" s="17">
        <v>42426</v>
      </c>
      <c r="D10" s="17">
        <v>42415</v>
      </c>
      <c r="E10" s="17"/>
      <c r="F10" s="17"/>
      <c r="G10" s="1">
        <f t="shared" si="0"/>
        <v>-11</v>
      </c>
      <c r="H10" s="16">
        <f t="shared" si="1"/>
        <v>-681.78</v>
      </c>
    </row>
    <row r="11" spans="1:8" ht="14.25">
      <c r="A11" s="28" t="s">
        <v>29</v>
      </c>
      <c r="B11" s="16">
        <v>53.72</v>
      </c>
      <c r="C11" s="17">
        <v>42426</v>
      </c>
      <c r="D11" s="17">
        <v>42415</v>
      </c>
      <c r="E11" s="17"/>
      <c r="F11" s="17"/>
      <c r="G11" s="1">
        <f t="shared" si="0"/>
        <v>-11</v>
      </c>
      <c r="H11" s="16">
        <f t="shared" si="1"/>
        <v>-590.92</v>
      </c>
    </row>
    <row r="12" spans="1:8" ht="14.25">
      <c r="A12" s="28" t="s">
        <v>30</v>
      </c>
      <c r="B12" s="16">
        <v>71.28</v>
      </c>
      <c r="C12" s="17">
        <v>42426</v>
      </c>
      <c r="D12" s="17">
        <v>42415</v>
      </c>
      <c r="E12" s="17"/>
      <c r="F12" s="17"/>
      <c r="G12" s="1">
        <f t="shared" si="0"/>
        <v>-11</v>
      </c>
      <c r="H12" s="16">
        <f t="shared" si="1"/>
        <v>-784.08</v>
      </c>
    </row>
    <row r="13" spans="1:8" ht="14.25">
      <c r="A13" s="28" t="s">
        <v>31</v>
      </c>
      <c r="B13" s="16">
        <v>59.92</v>
      </c>
      <c r="C13" s="17">
        <v>42426</v>
      </c>
      <c r="D13" s="17">
        <v>42415</v>
      </c>
      <c r="E13" s="17"/>
      <c r="F13" s="17"/>
      <c r="G13" s="1">
        <f t="shared" si="0"/>
        <v>-11</v>
      </c>
      <c r="H13" s="16">
        <f t="shared" si="1"/>
        <v>-659.12</v>
      </c>
    </row>
    <row r="14" spans="1:8" ht="14.25">
      <c r="A14" s="28" t="s">
        <v>32</v>
      </c>
      <c r="B14" s="16">
        <v>1143</v>
      </c>
      <c r="C14" s="17">
        <v>42434</v>
      </c>
      <c r="D14" s="17">
        <v>42415</v>
      </c>
      <c r="E14" s="17"/>
      <c r="F14" s="17"/>
      <c r="G14" s="1">
        <f t="shared" si="0"/>
        <v>-19</v>
      </c>
      <c r="H14" s="16">
        <f t="shared" si="1"/>
        <v>-21717</v>
      </c>
    </row>
    <row r="15" spans="1:8" ht="14.25">
      <c r="A15" s="28" t="s">
        <v>33</v>
      </c>
      <c r="B15" s="16">
        <v>125.86</v>
      </c>
      <c r="C15" s="17">
        <v>42434</v>
      </c>
      <c r="D15" s="17">
        <v>42416</v>
      </c>
      <c r="E15" s="17"/>
      <c r="F15" s="17"/>
      <c r="G15" s="1">
        <f t="shared" si="0"/>
        <v>-18</v>
      </c>
      <c r="H15" s="16">
        <f t="shared" si="1"/>
        <v>-2265.48</v>
      </c>
    </row>
    <row r="16" spans="1:8" ht="14.25">
      <c r="A16" s="28" t="s">
        <v>34</v>
      </c>
      <c r="B16" s="16">
        <v>937.42</v>
      </c>
      <c r="C16" s="17">
        <v>42434</v>
      </c>
      <c r="D16" s="17">
        <v>42416</v>
      </c>
      <c r="E16" s="17"/>
      <c r="F16" s="17"/>
      <c r="G16" s="1">
        <f t="shared" si="0"/>
        <v>-18</v>
      </c>
      <c r="H16" s="16">
        <f t="shared" si="1"/>
        <v>-16873.559999999998</v>
      </c>
    </row>
    <row r="17" spans="1:8" ht="14.25">
      <c r="A17" s="28" t="s">
        <v>35</v>
      </c>
      <c r="B17" s="16">
        <v>351.79</v>
      </c>
      <c r="C17" s="17">
        <v>42434</v>
      </c>
      <c r="D17" s="17">
        <v>42416</v>
      </c>
      <c r="E17" s="17"/>
      <c r="F17" s="17"/>
      <c r="G17" s="1">
        <f t="shared" si="0"/>
        <v>-18</v>
      </c>
      <c r="H17" s="16">
        <f t="shared" si="1"/>
        <v>-6332.22</v>
      </c>
    </row>
    <row r="18" spans="1:8" ht="14.25">
      <c r="A18" s="28" t="s">
        <v>36</v>
      </c>
      <c r="B18" s="16">
        <v>392.21</v>
      </c>
      <c r="C18" s="17">
        <v>42434</v>
      </c>
      <c r="D18" s="17">
        <v>42416</v>
      </c>
      <c r="E18" s="17"/>
      <c r="F18" s="17"/>
      <c r="G18" s="1">
        <f t="shared" si="0"/>
        <v>-18</v>
      </c>
      <c r="H18" s="16">
        <f t="shared" si="1"/>
        <v>-7059.78</v>
      </c>
    </row>
    <row r="19" spans="1:8" ht="14.25">
      <c r="A19" s="28" t="s">
        <v>37</v>
      </c>
      <c r="B19" s="16">
        <v>580.54</v>
      </c>
      <c r="C19" s="17">
        <v>42434</v>
      </c>
      <c r="D19" s="17">
        <v>42416</v>
      </c>
      <c r="E19" s="17"/>
      <c r="F19" s="17"/>
      <c r="G19" s="1">
        <f t="shared" si="0"/>
        <v>-18</v>
      </c>
      <c r="H19" s="16">
        <f t="shared" si="1"/>
        <v>-10449.72</v>
      </c>
    </row>
    <row r="20" spans="1:8" ht="14.25">
      <c r="A20" s="28" t="s">
        <v>38</v>
      </c>
      <c r="B20" s="16">
        <v>576</v>
      </c>
      <c r="C20" s="17">
        <v>42446</v>
      </c>
      <c r="D20" s="17">
        <v>42416</v>
      </c>
      <c r="E20" s="17"/>
      <c r="F20" s="17"/>
      <c r="G20" s="1">
        <f t="shared" si="0"/>
        <v>-30</v>
      </c>
      <c r="H20" s="16">
        <f t="shared" si="1"/>
        <v>-17280</v>
      </c>
    </row>
    <row r="21" spans="1:8" ht="14.25">
      <c r="A21" s="28" t="s">
        <v>39</v>
      </c>
      <c r="B21" s="16">
        <v>363.64</v>
      </c>
      <c r="C21" s="17">
        <v>42446</v>
      </c>
      <c r="D21" s="17">
        <v>42416</v>
      </c>
      <c r="E21" s="17"/>
      <c r="F21" s="17"/>
      <c r="G21" s="1">
        <f t="shared" si="0"/>
        <v>-30</v>
      </c>
      <c r="H21" s="16">
        <f t="shared" si="1"/>
        <v>-10909.199999999999</v>
      </c>
    </row>
    <row r="22" spans="1:8" ht="14.25">
      <c r="A22" s="28" t="s">
        <v>40</v>
      </c>
      <c r="B22" s="16">
        <v>272.73</v>
      </c>
      <c r="C22" s="17">
        <v>42446</v>
      </c>
      <c r="D22" s="17">
        <v>42416</v>
      </c>
      <c r="E22" s="17"/>
      <c r="F22" s="17"/>
      <c r="G22" s="1">
        <f t="shared" si="0"/>
        <v>-30</v>
      </c>
      <c r="H22" s="16">
        <f t="shared" si="1"/>
        <v>-8181.900000000001</v>
      </c>
    </row>
    <row r="23" spans="1:8" ht="14.25">
      <c r="A23" s="28" t="s">
        <v>41</v>
      </c>
      <c r="B23" s="16">
        <v>260</v>
      </c>
      <c r="C23" s="17">
        <v>42446</v>
      </c>
      <c r="D23" s="17">
        <v>42416</v>
      </c>
      <c r="E23" s="17"/>
      <c r="F23" s="17"/>
      <c r="G23" s="1">
        <f t="shared" si="0"/>
        <v>-30</v>
      </c>
      <c r="H23" s="16">
        <f t="shared" si="1"/>
        <v>-7800</v>
      </c>
    </row>
    <row r="24" spans="1:8" ht="14.25">
      <c r="A24" s="28" t="s">
        <v>42</v>
      </c>
      <c r="B24" s="16">
        <v>225.56</v>
      </c>
      <c r="C24" s="17">
        <v>42453</v>
      </c>
      <c r="D24" s="17">
        <v>42436</v>
      </c>
      <c r="E24" s="17"/>
      <c r="F24" s="17"/>
      <c r="G24" s="1">
        <f t="shared" si="0"/>
        <v>-17</v>
      </c>
      <c r="H24" s="16">
        <f t="shared" si="1"/>
        <v>-3834.52</v>
      </c>
    </row>
    <row r="25" spans="1:8" ht="14.25">
      <c r="A25" s="28" t="s">
        <v>43</v>
      </c>
      <c r="B25" s="16">
        <v>46.76</v>
      </c>
      <c r="C25" s="17">
        <v>42453</v>
      </c>
      <c r="D25" s="17">
        <v>42436</v>
      </c>
      <c r="E25" s="17"/>
      <c r="F25" s="17"/>
      <c r="G25" s="1">
        <f t="shared" si="0"/>
        <v>-17</v>
      </c>
      <c r="H25" s="16">
        <f t="shared" si="1"/>
        <v>-794.92</v>
      </c>
    </row>
    <row r="26" spans="1:8" ht="14.25">
      <c r="A26" s="28" t="s">
        <v>44</v>
      </c>
      <c r="B26" s="16">
        <v>50.62</v>
      </c>
      <c r="C26" s="17">
        <v>42447</v>
      </c>
      <c r="D26" s="17">
        <v>42436</v>
      </c>
      <c r="E26" s="17"/>
      <c r="F26" s="17"/>
      <c r="G26" s="1">
        <f t="shared" si="0"/>
        <v>-11</v>
      </c>
      <c r="H26" s="16">
        <f t="shared" si="1"/>
        <v>-556.8199999999999</v>
      </c>
    </row>
    <row r="27" spans="1:8" ht="14.25">
      <c r="A27" s="28" t="s">
        <v>45</v>
      </c>
      <c r="B27" s="16">
        <v>61.98</v>
      </c>
      <c r="C27" s="17">
        <v>42447</v>
      </c>
      <c r="D27" s="17">
        <v>42436</v>
      </c>
      <c r="E27" s="17"/>
      <c r="F27" s="17"/>
      <c r="G27" s="1">
        <f t="shared" si="0"/>
        <v>-11</v>
      </c>
      <c r="H27" s="16">
        <f t="shared" si="1"/>
        <v>-681.78</v>
      </c>
    </row>
    <row r="28" spans="1:8" ht="14.25">
      <c r="A28" s="28" t="s">
        <v>46</v>
      </c>
      <c r="B28" s="16">
        <v>27.37</v>
      </c>
      <c r="C28" s="17">
        <v>42453</v>
      </c>
      <c r="D28" s="17">
        <v>42436</v>
      </c>
      <c r="E28" s="17"/>
      <c r="F28" s="17"/>
      <c r="G28" s="1">
        <f t="shared" si="0"/>
        <v>-17</v>
      </c>
      <c r="H28" s="16">
        <f t="shared" si="1"/>
        <v>-465.29</v>
      </c>
    </row>
    <row r="29" spans="1:8" ht="14.25">
      <c r="A29" s="28" t="s">
        <v>47</v>
      </c>
      <c r="B29" s="16">
        <v>954</v>
      </c>
      <c r="C29" s="17">
        <v>42452</v>
      </c>
      <c r="D29" s="17">
        <v>42436</v>
      </c>
      <c r="E29" s="17"/>
      <c r="F29" s="17"/>
      <c r="G29" s="1">
        <f t="shared" si="0"/>
        <v>-16</v>
      </c>
      <c r="H29" s="16">
        <f t="shared" si="1"/>
        <v>-15264</v>
      </c>
    </row>
    <row r="30" spans="1:8" ht="14.25">
      <c r="A30" s="28" t="s">
        <v>48</v>
      </c>
      <c r="B30" s="16">
        <v>1840</v>
      </c>
      <c r="C30" s="17">
        <v>42453</v>
      </c>
      <c r="D30" s="17">
        <v>42436</v>
      </c>
      <c r="E30" s="17"/>
      <c r="F30" s="17"/>
      <c r="G30" s="1">
        <f t="shared" si="0"/>
        <v>-17</v>
      </c>
      <c r="H30" s="16">
        <f t="shared" si="1"/>
        <v>-31280</v>
      </c>
    </row>
    <row r="31" spans="1:8" ht="14.25">
      <c r="A31" s="28" t="s">
        <v>49</v>
      </c>
      <c r="B31" s="16">
        <v>220</v>
      </c>
      <c r="C31" s="17">
        <v>42462</v>
      </c>
      <c r="D31" s="17">
        <v>42436</v>
      </c>
      <c r="E31" s="17"/>
      <c r="F31" s="17"/>
      <c r="G31" s="1">
        <f t="shared" si="0"/>
        <v>-26</v>
      </c>
      <c r="H31" s="16">
        <f t="shared" si="1"/>
        <v>-5720</v>
      </c>
    </row>
    <row r="32" spans="1:8" ht="14.25">
      <c r="A32" s="28" t="s">
        <v>50</v>
      </c>
      <c r="B32" s="16">
        <v>220</v>
      </c>
      <c r="C32" s="17">
        <v>42462</v>
      </c>
      <c r="D32" s="17">
        <v>42436</v>
      </c>
      <c r="E32" s="17"/>
      <c r="F32" s="17"/>
      <c r="G32" s="1">
        <f t="shared" si="0"/>
        <v>-26</v>
      </c>
      <c r="H32" s="16">
        <f t="shared" si="1"/>
        <v>-5720</v>
      </c>
    </row>
    <row r="33" spans="1:8" ht="14.25">
      <c r="A33" s="28" t="s">
        <v>51</v>
      </c>
      <c r="B33" s="16">
        <v>625</v>
      </c>
      <c r="C33" s="17">
        <v>42453</v>
      </c>
      <c r="D33" s="17">
        <v>42437</v>
      </c>
      <c r="E33" s="17"/>
      <c r="F33" s="17"/>
      <c r="G33" s="1">
        <f t="shared" si="0"/>
        <v>-16</v>
      </c>
      <c r="H33" s="16">
        <f t="shared" si="1"/>
        <v>-10000</v>
      </c>
    </row>
    <row r="34" spans="1:8" ht="14.25">
      <c r="A34" s="28" t="s">
        <v>52</v>
      </c>
      <c r="B34" s="16">
        <v>568.64</v>
      </c>
      <c r="C34" s="17">
        <v>42462</v>
      </c>
      <c r="D34" s="17">
        <v>42437</v>
      </c>
      <c r="E34" s="17"/>
      <c r="F34" s="17"/>
      <c r="G34" s="1">
        <f t="shared" si="0"/>
        <v>-25</v>
      </c>
      <c r="H34" s="16">
        <f t="shared" si="1"/>
        <v>-14216</v>
      </c>
    </row>
    <row r="35" spans="1:8" ht="14.25">
      <c r="A35" s="28" t="s">
        <v>53</v>
      </c>
      <c r="B35" s="16">
        <v>850.91</v>
      </c>
      <c r="C35" s="17">
        <v>42462</v>
      </c>
      <c r="D35" s="17">
        <v>42437</v>
      </c>
      <c r="E35" s="17"/>
      <c r="F35" s="17"/>
      <c r="G35" s="1">
        <f t="shared" si="0"/>
        <v>-25</v>
      </c>
      <c r="H35" s="16">
        <f t="shared" si="1"/>
        <v>-21272.75</v>
      </c>
    </row>
    <row r="36" spans="1:8" ht="14.25">
      <c r="A36" s="28" t="s">
        <v>54</v>
      </c>
      <c r="B36" s="16">
        <v>450</v>
      </c>
      <c r="C36" s="17">
        <v>42462</v>
      </c>
      <c r="D36" s="17">
        <v>42437</v>
      </c>
      <c r="E36" s="17"/>
      <c r="F36" s="17"/>
      <c r="G36" s="1">
        <f t="shared" si="0"/>
        <v>-25</v>
      </c>
      <c r="H36" s="16">
        <f t="shared" si="1"/>
        <v>-11250</v>
      </c>
    </row>
    <row r="37" spans="1:8" ht="14.25">
      <c r="A37" s="28" t="s">
        <v>55</v>
      </c>
      <c r="B37" s="16">
        <v>454.09</v>
      </c>
      <c r="C37" s="17">
        <v>42446</v>
      </c>
      <c r="D37" s="17">
        <v>42437</v>
      </c>
      <c r="E37" s="17"/>
      <c r="F37" s="17"/>
      <c r="G37" s="1">
        <f t="shared" si="0"/>
        <v>-9</v>
      </c>
      <c r="H37" s="16">
        <f t="shared" si="1"/>
        <v>-4086.81</v>
      </c>
    </row>
    <row r="38" spans="1:8" ht="14.25">
      <c r="A38" s="28" t="s">
        <v>56</v>
      </c>
      <c r="B38" s="16">
        <v>580.91</v>
      </c>
      <c r="C38" s="17">
        <v>42446</v>
      </c>
      <c r="D38" s="17">
        <v>42437</v>
      </c>
      <c r="E38" s="17"/>
      <c r="F38" s="17"/>
      <c r="G38" s="1">
        <f t="shared" si="0"/>
        <v>-9</v>
      </c>
      <c r="H38" s="16">
        <f t="shared" si="1"/>
        <v>-5228.19</v>
      </c>
    </row>
    <row r="39" spans="1:8" ht="14.25">
      <c r="A39" s="28" t="s">
        <v>57</v>
      </c>
      <c r="B39" s="16">
        <v>181.82</v>
      </c>
      <c r="C39" s="17">
        <v>42446</v>
      </c>
      <c r="D39" s="17">
        <v>42437</v>
      </c>
      <c r="E39" s="17"/>
      <c r="F39" s="17"/>
      <c r="G39" s="1">
        <f t="shared" si="0"/>
        <v>-9</v>
      </c>
      <c r="H39" s="16">
        <f t="shared" si="1"/>
        <v>-1636.3799999999999</v>
      </c>
    </row>
    <row r="40" spans="1:8" ht="14.25">
      <c r="A40" s="28" t="s">
        <v>58</v>
      </c>
      <c r="B40" s="16">
        <v>350</v>
      </c>
      <c r="C40" s="17">
        <v>42469</v>
      </c>
      <c r="D40" s="17">
        <v>42460</v>
      </c>
      <c r="E40" s="17"/>
      <c r="F40" s="17"/>
      <c r="G40" s="1">
        <f t="shared" si="0"/>
        <v>-9</v>
      </c>
      <c r="H40" s="16">
        <f t="shared" si="1"/>
        <v>-3150</v>
      </c>
    </row>
    <row r="41" spans="1:8" ht="14.25">
      <c r="A41" s="28" t="s">
        <v>59</v>
      </c>
      <c r="B41" s="16">
        <v>155</v>
      </c>
      <c r="C41" s="17">
        <v>42469</v>
      </c>
      <c r="D41" s="17">
        <v>42460</v>
      </c>
      <c r="E41" s="17"/>
      <c r="F41" s="17"/>
      <c r="G41" s="1">
        <f t="shared" si="0"/>
        <v>-9</v>
      </c>
      <c r="H41" s="16">
        <f t="shared" si="1"/>
        <v>-1395</v>
      </c>
    </row>
    <row r="42" spans="1:8" ht="14.25">
      <c r="A42" s="28" t="s">
        <v>60</v>
      </c>
      <c r="B42" s="16">
        <v>289.54</v>
      </c>
      <c r="C42" s="17">
        <v>42476</v>
      </c>
      <c r="D42" s="17">
        <v>42460</v>
      </c>
      <c r="E42" s="17"/>
      <c r="F42" s="17"/>
      <c r="G42" s="1">
        <f t="shared" si="0"/>
        <v>-16</v>
      </c>
      <c r="H42" s="16">
        <f t="shared" si="1"/>
        <v>-4632.64</v>
      </c>
    </row>
    <row r="43" spans="1:8" ht="14.25">
      <c r="A43" s="28" t="s">
        <v>61</v>
      </c>
      <c r="B43" s="16">
        <v>369.09</v>
      </c>
      <c r="C43" s="17">
        <v>42476</v>
      </c>
      <c r="D43" s="17">
        <v>42460</v>
      </c>
      <c r="E43" s="17"/>
      <c r="F43" s="17"/>
      <c r="G43" s="1">
        <f t="shared" si="0"/>
        <v>-16</v>
      </c>
      <c r="H43" s="16">
        <f t="shared" si="1"/>
        <v>-5905.44</v>
      </c>
    </row>
    <row r="44" spans="1:8" ht="14.25">
      <c r="A44" s="28" t="s">
        <v>62</v>
      </c>
      <c r="B44" s="16">
        <v>2252</v>
      </c>
      <c r="C44" s="17">
        <v>42432</v>
      </c>
      <c r="D44" s="17">
        <v>42460</v>
      </c>
      <c r="E44" s="17"/>
      <c r="F44" s="17"/>
      <c r="G44" s="1">
        <f t="shared" si="0"/>
        <v>28</v>
      </c>
      <c r="H44" s="16">
        <f t="shared" si="1"/>
        <v>63056</v>
      </c>
    </row>
    <row r="45" spans="1:8" ht="14.25">
      <c r="A45" s="28" t="s">
        <v>63</v>
      </c>
      <c r="B45" s="16">
        <v>1637.65</v>
      </c>
      <c r="C45" s="17">
        <v>42476</v>
      </c>
      <c r="D45" s="17">
        <v>42460</v>
      </c>
      <c r="E45" s="17"/>
      <c r="F45" s="17"/>
      <c r="G45" s="1">
        <f t="shared" si="0"/>
        <v>-16</v>
      </c>
      <c r="H45" s="16">
        <f t="shared" si="1"/>
        <v>-26202.4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94531.79000000001</v>
      </c>
      <c r="C1">
        <f>COUNTA(A4:A203)</f>
        <v>50</v>
      </c>
      <c r="G1" s="20">
        <f>IF(B1&lt;&gt;0,H1/B1,0)</f>
        <v>-22.63434924907272</v>
      </c>
      <c r="H1" s="19">
        <f>SUM(H4:H195)</f>
        <v>-2139665.5500000003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64</v>
      </c>
      <c r="B4" s="16">
        <v>167.97</v>
      </c>
      <c r="C4" s="17">
        <v>42490</v>
      </c>
      <c r="D4" s="17">
        <v>42461</v>
      </c>
      <c r="E4" s="17"/>
      <c r="F4" s="17"/>
      <c r="G4" s="1">
        <f>D4-C4-(F4-E4)</f>
        <v>-29</v>
      </c>
      <c r="H4" s="16">
        <f>B4*G4</f>
        <v>-4871.13</v>
      </c>
    </row>
    <row r="5" spans="1:8" ht="14.25">
      <c r="A5" s="28" t="s">
        <v>65</v>
      </c>
      <c r="B5" s="16">
        <v>2100</v>
      </c>
      <c r="C5" s="17">
        <v>42490</v>
      </c>
      <c r="D5" s="17">
        <v>42461</v>
      </c>
      <c r="E5" s="17"/>
      <c r="F5" s="17"/>
      <c r="G5" s="1">
        <f aca="true" t="shared" si="0" ref="G5:G68">D5-C5-(F5-E5)</f>
        <v>-29</v>
      </c>
      <c r="H5" s="16">
        <f aca="true" t="shared" si="1" ref="H5:H68">B5*G5</f>
        <v>-60900</v>
      </c>
    </row>
    <row r="6" spans="1:8" ht="14.25">
      <c r="A6" s="28" t="s">
        <v>66</v>
      </c>
      <c r="B6" s="16">
        <v>864</v>
      </c>
      <c r="C6" s="17">
        <v>42512</v>
      </c>
      <c r="D6" s="17">
        <v>42461</v>
      </c>
      <c r="E6" s="17"/>
      <c r="F6" s="17"/>
      <c r="G6" s="1">
        <f t="shared" si="0"/>
        <v>-51</v>
      </c>
      <c r="H6" s="16">
        <f t="shared" si="1"/>
        <v>-44064</v>
      </c>
    </row>
    <row r="7" spans="1:8" ht="14.25">
      <c r="A7" s="28" t="s">
        <v>67</v>
      </c>
      <c r="B7" s="16">
        <v>21.22</v>
      </c>
      <c r="C7" s="17">
        <v>42491</v>
      </c>
      <c r="D7" s="17">
        <v>42461</v>
      </c>
      <c r="E7" s="17"/>
      <c r="F7" s="17"/>
      <c r="G7" s="1">
        <f t="shared" si="0"/>
        <v>-30</v>
      </c>
      <c r="H7" s="16">
        <f t="shared" si="1"/>
        <v>-636.5999999999999</v>
      </c>
    </row>
    <row r="8" spans="1:8" ht="14.25">
      <c r="A8" s="28" t="s">
        <v>68</v>
      </c>
      <c r="B8" s="16">
        <v>350</v>
      </c>
      <c r="C8" s="17">
        <v>42504</v>
      </c>
      <c r="D8" s="17">
        <v>42475</v>
      </c>
      <c r="E8" s="17"/>
      <c r="F8" s="17"/>
      <c r="G8" s="1">
        <f t="shared" si="0"/>
        <v>-29</v>
      </c>
      <c r="H8" s="16">
        <f t="shared" si="1"/>
        <v>-10150</v>
      </c>
    </row>
    <row r="9" spans="1:8" ht="14.25">
      <c r="A9" s="28" t="s">
        <v>69</v>
      </c>
      <c r="B9" s="16">
        <v>700</v>
      </c>
      <c r="C9" s="17">
        <v>42504</v>
      </c>
      <c r="D9" s="17">
        <v>42475</v>
      </c>
      <c r="E9" s="17"/>
      <c r="F9" s="17"/>
      <c r="G9" s="1">
        <f t="shared" si="0"/>
        <v>-29</v>
      </c>
      <c r="H9" s="16">
        <f t="shared" si="1"/>
        <v>-20300</v>
      </c>
    </row>
    <row r="10" spans="1:8" ht="14.25">
      <c r="A10" s="28" t="s">
        <v>70</v>
      </c>
      <c r="B10" s="16">
        <v>700</v>
      </c>
      <c r="C10" s="17">
        <v>42504</v>
      </c>
      <c r="D10" s="17">
        <v>42475</v>
      </c>
      <c r="E10" s="17"/>
      <c r="F10" s="17"/>
      <c r="G10" s="1">
        <f t="shared" si="0"/>
        <v>-29</v>
      </c>
      <c r="H10" s="16">
        <f t="shared" si="1"/>
        <v>-20300</v>
      </c>
    </row>
    <row r="11" spans="1:8" ht="14.25">
      <c r="A11" s="28" t="s">
        <v>71</v>
      </c>
      <c r="B11" s="16">
        <v>454.55</v>
      </c>
      <c r="C11" s="17">
        <v>42504</v>
      </c>
      <c r="D11" s="17">
        <v>42475</v>
      </c>
      <c r="E11" s="17"/>
      <c r="F11" s="17"/>
      <c r="G11" s="1">
        <f t="shared" si="0"/>
        <v>-29</v>
      </c>
      <c r="H11" s="16">
        <f t="shared" si="1"/>
        <v>-13181.95</v>
      </c>
    </row>
    <row r="12" spans="1:8" ht="14.25">
      <c r="A12" s="28" t="s">
        <v>72</v>
      </c>
      <c r="B12" s="16">
        <v>277</v>
      </c>
      <c r="C12" s="17">
        <v>42195</v>
      </c>
      <c r="D12" s="17">
        <v>42488</v>
      </c>
      <c r="E12" s="17"/>
      <c r="F12" s="17"/>
      <c r="G12" s="1">
        <f t="shared" si="0"/>
        <v>293</v>
      </c>
      <c r="H12" s="16">
        <f t="shared" si="1"/>
        <v>81161</v>
      </c>
    </row>
    <row r="13" spans="1:8" ht="14.25">
      <c r="A13" s="28" t="s">
        <v>73</v>
      </c>
      <c r="B13" s="16">
        <v>25370</v>
      </c>
      <c r="C13" s="17">
        <v>42512</v>
      </c>
      <c r="D13" s="17">
        <v>42488</v>
      </c>
      <c r="E13" s="17"/>
      <c r="F13" s="17"/>
      <c r="G13" s="1">
        <f t="shared" si="0"/>
        <v>-24</v>
      </c>
      <c r="H13" s="16">
        <f t="shared" si="1"/>
        <v>-608880</v>
      </c>
    </row>
    <row r="14" spans="1:8" ht="14.25">
      <c r="A14" s="28" t="s">
        <v>74</v>
      </c>
      <c r="B14" s="16">
        <v>200</v>
      </c>
      <c r="C14" s="17">
        <v>42505</v>
      </c>
      <c r="D14" s="17">
        <v>42488</v>
      </c>
      <c r="E14" s="17"/>
      <c r="F14" s="17"/>
      <c r="G14" s="1">
        <f t="shared" si="0"/>
        <v>-17</v>
      </c>
      <c r="H14" s="16">
        <f t="shared" si="1"/>
        <v>-3400</v>
      </c>
    </row>
    <row r="15" spans="1:8" ht="14.25">
      <c r="A15" s="28" t="s">
        <v>75</v>
      </c>
      <c r="B15" s="16">
        <v>864</v>
      </c>
      <c r="C15" s="17">
        <v>42490</v>
      </c>
      <c r="D15" s="17">
        <v>42488</v>
      </c>
      <c r="E15" s="17"/>
      <c r="F15" s="17"/>
      <c r="G15" s="1">
        <f t="shared" si="0"/>
        <v>-2</v>
      </c>
      <c r="H15" s="16">
        <f t="shared" si="1"/>
        <v>-1728</v>
      </c>
    </row>
    <row r="16" spans="1:8" ht="14.25">
      <c r="A16" s="28" t="s">
        <v>76</v>
      </c>
      <c r="B16" s="16">
        <v>4952</v>
      </c>
      <c r="C16" s="17">
        <v>42490</v>
      </c>
      <c r="D16" s="17">
        <v>42495</v>
      </c>
      <c r="E16" s="17"/>
      <c r="F16" s="17"/>
      <c r="G16" s="1">
        <f t="shared" si="0"/>
        <v>5</v>
      </c>
      <c r="H16" s="16">
        <f t="shared" si="1"/>
        <v>24760</v>
      </c>
    </row>
    <row r="17" spans="1:8" ht="14.25">
      <c r="A17" s="28" t="s">
        <v>77</v>
      </c>
      <c r="B17" s="16">
        <v>68.55</v>
      </c>
      <c r="C17" s="17">
        <v>42525</v>
      </c>
      <c r="D17" s="17">
        <v>42495</v>
      </c>
      <c r="E17" s="17"/>
      <c r="F17" s="17"/>
      <c r="G17" s="1">
        <f t="shared" si="0"/>
        <v>-30</v>
      </c>
      <c r="H17" s="16">
        <f t="shared" si="1"/>
        <v>-2056.5</v>
      </c>
    </row>
    <row r="18" spans="1:8" ht="14.25">
      <c r="A18" s="28" t="s">
        <v>78</v>
      </c>
      <c r="B18" s="16">
        <v>1920</v>
      </c>
      <c r="C18" s="17">
        <v>42546</v>
      </c>
      <c r="D18" s="17">
        <v>42502</v>
      </c>
      <c r="E18" s="17"/>
      <c r="F18" s="17"/>
      <c r="G18" s="1">
        <f t="shared" si="0"/>
        <v>-44</v>
      </c>
      <c r="H18" s="16">
        <f t="shared" si="1"/>
        <v>-84480</v>
      </c>
    </row>
    <row r="19" spans="1:8" ht="14.25">
      <c r="A19" s="28" t="s">
        <v>79</v>
      </c>
      <c r="B19" s="16">
        <v>1639</v>
      </c>
      <c r="C19" s="17">
        <v>42530</v>
      </c>
      <c r="D19" s="17">
        <v>42502</v>
      </c>
      <c r="E19" s="17"/>
      <c r="F19" s="17"/>
      <c r="G19" s="1">
        <f t="shared" si="0"/>
        <v>-28</v>
      </c>
      <c r="H19" s="16">
        <f t="shared" si="1"/>
        <v>-45892</v>
      </c>
    </row>
    <row r="20" spans="1:8" ht="14.25">
      <c r="A20" s="28" t="s">
        <v>80</v>
      </c>
      <c r="B20" s="16">
        <v>946.72</v>
      </c>
      <c r="C20" s="17">
        <v>42530</v>
      </c>
      <c r="D20" s="17">
        <v>42502</v>
      </c>
      <c r="E20" s="17"/>
      <c r="F20" s="17"/>
      <c r="G20" s="1">
        <f t="shared" si="0"/>
        <v>-28</v>
      </c>
      <c r="H20" s="16">
        <f t="shared" si="1"/>
        <v>-26508.16</v>
      </c>
    </row>
    <row r="21" spans="1:8" ht="14.25">
      <c r="A21" s="28" t="s">
        <v>81</v>
      </c>
      <c r="B21" s="16">
        <v>1320</v>
      </c>
      <c r="C21" s="17">
        <v>42546</v>
      </c>
      <c r="D21" s="17">
        <v>42502</v>
      </c>
      <c r="E21" s="17"/>
      <c r="F21" s="17"/>
      <c r="G21" s="1">
        <f t="shared" si="0"/>
        <v>-44</v>
      </c>
      <c r="H21" s="16">
        <f t="shared" si="1"/>
        <v>-58080</v>
      </c>
    </row>
    <row r="22" spans="1:8" ht="14.25">
      <c r="A22" s="28" t="s">
        <v>82</v>
      </c>
      <c r="B22" s="16">
        <v>14311.5</v>
      </c>
      <c r="C22" s="17">
        <v>42530</v>
      </c>
      <c r="D22" s="17">
        <v>42508</v>
      </c>
      <c r="E22" s="17"/>
      <c r="F22" s="17"/>
      <c r="G22" s="1">
        <f t="shared" si="0"/>
        <v>-22</v>
      </c>
      <c r="H22" s="16">
        <f t="shared" si="1"/>
        <v>-314853</v>
      </c>
    </row>
    <row r="23" spans="1:8" ht="14.25">
      <c r="A23" s="28" t="s">
        <v>83</v>
      </c>
      <c r="B23" s="16">
        <v>380</v>
      </c>
      <c r="C23" s="17">
        <v>42536</v>
      </c>
      <c r="D23" s="17">
        <v>42508</v>
      </c>
      <c r="E23" s="17"/>
      <c r="F23" s="17"/>
      <c r="G23" s="1">
        <f t="shared" si="0"/>
        <v>-28</v>
      </c>
      <c r="H23" s="16">
        <f t="shared" si="1"/>
        <v>-10640</v>
      </c>
    </row>
    <row r="24" spans="1:8" ht="14.25">
      <c r="A24" s="28" t="s">
        <v>84</v>
      </c>
      <c r="B24" s="16">
        <v>360</v>
      </c>
      <c r="C24" s="17">
        <v>42535</v>
      </c>
      <c r="D24" s="17">
        <v>42508</v>
      </c>
      <c r="E24" s="17"/>
      <c r="F24" s="17"/>
      <c r="G24" s="1">
        <f t="shared" si="0"/>
        <v>-27</v>
      </c>
      <c r="H24" s="16">
        <f t="shared" si="1"/>
        <v>-9720</v>
      </c>
    </row>
    <row r="25" spans="1:8" ht="14.25">
      <c r="A25" s="28" t="s">
        <v>85</v>
      </c>
      <c r="B25" s="16">
        <v>192</v>
      </c>
      <c r="C25" s="17">
        <v>42536</v>
      </c>
      <c r="D25" s="17">
        <v>42508</v>
      </c>
      <c r="E25" s="17"/>
      <c r="F25" s="17"/>
      <c r="G25" s="1">
        <f t="shared" si="0"/>
        <v>-28</v>
      </c>
      <c r="H25" s="16">
        <f t="shared" si="1"/>
        <v>-5376</v>
      </c>
    </row>
    <row r="26" spans="1:8" ht="14.25">
      <c r="A26" s="28" t="s">
        <v>86</v>
      </c>
      <c r="B26" s="16">
        <v>579.1</v>
      </c>
      <c r="C26" s="17">
        <v>42537</v>
      </c>
      <c r="D26" s="17">
        <v>42508</v>
      </c>
      <c r="E26" s="17"/>
      <c r="F26" s="17"/>
      <c r="G26" s="1">
        <f t="shared" si="0"/>
        <v>-29</v>
      </c>
      <c r="H26" s="16">
        <f t="shared" si="1"/>
        <v>-16793.9</v>
      </c>
    </row>
    <row r="27" spans="1:8" ht="14.25">
      <c r="A27" s="28" t="s">
        <v>87</v>
      </c>
      <c r="B27" s="16">
        <v>1639</v>
      </c>
      <c r="C27" s="17">
        <v>42536</v>
      </c>
      <c r="D27" s="17">
        <v>42508</v>
      </c>
      <c r="E27" s="17"/>
      <c r="F27" s="17"/>
      <c r="G27" s="1">
        <f t="shared" si="0"/>
        <v>-28</v>
      </c>
      <c r="H27" s="16">
        <f t="shared" si="1"/>
        <v>-45892</v>
      </c>
    </row>
    <row r="28" spans="1:8" ht="14.25">
      <c r="A28" s="28" t="s">
        <v>88</v>
      </c>
      <c r="B28" s="16">
        <v>32.66</v>
      </c>
      <c r="C28" s="17">
        <v>42537</v>
      </c>
      <c r="D28" s="17">
        <v>42508</v>
      </c>
      <c r="E28" s="17"/>
      <c r="F28" s="17"/>
      <c r="G28" s="1">
        <f t="shared" si="0"/>
        <v>-29</v>
      </c>
      <c r="H28" s="16">
        <f t="shared" si="1"/>
        <v>-947.1399999999999</v>
      </c>
    </row>
    <row r="29" spans="1:8" ht="14.25">
      <c r="A29" s="28" t="s">
        <v>89</v>
      </c>
      <c r="B29" s="16">
        <v>245</v>
      </c>
      <c r="C29" s="17">
        <v>42537</v>
      </c>
      <c r="D29" s="17">
        <v>42508</v>
      </c>
      <c r="E29" s="17"/>
      <c r="F29" s="17"/>
      <c r="G29" s="1">
        <f t="shared" si="0"/>
        <v>-29</v>
      </c>
      <c r="H29" s="16">
        <f t="shared" si="1"/>
        <v>-7105</v>
      </c>
    </row>
    <row r="30" spans="1:8" ht="14.25">
      <c r="A30" s="28" t="s">
        <v>90</v>
      </c>
      <c r="B30" s="16">
        <v>2965</v>
      </c>
      <c r="C30" s="17">
        <v>42546</v>
      </c>
      <c r="D30" s="17">
        <v>42521</v>
      </c>
      <c r="E30" s="17"/>
      <c r="F30" s="17"/>
      <c r="G30" s="1">
        <f t="shared" si="0"/>
        <v>-25</v>
      </c>
      <c r="H30" s="16">
        <f t="shared" si="1"/>
        <v>-74125</v>
      </c>
    </row>
    <row r="31" spans="1:8" ht="14.25">
      <c r="A31" s="28" t="s">
        <v>91</v>
      </c>
      <c r="B31" s="16">
        <v>1836</v>
      </c>
      <c r="C31" s="17">
        <v>42546</v>
      </c>
      <c r="D31" s="17">
        <v>42521</v>
      </c>
      <c r="E31" s="17"/>
      <c r="F31" s="17"/>
      <c r="G31" s="1">
        <f t="shared" si="0"/>
        <v>-25</v>
      </c>
      <c r="H31" s="16">
        <f t="shared" si="1"/>
        <v>-45900</v>
      </c>
    </row>
    <row r="32" spans="1:8" ht="14.25">
      <c r="A32" s="28" t="s">
        <v>92</v>
      </c>
      <c r="B32" s="16">
        <v>1600</v>
      </c>
      <c r="C32" s="17">
        <v>42546</v>
      </c>
      <c r="D32" s="17">
        <v>42521</v>
      </c>
      <c r="E32" s="17"/>
      <c r="F32" s="17"/>
      <c r="G32" s="1">
        <f t="shared" si="0"/>
        <v>-25</v>
      </c>
      <c r="H32" s="16">
        <f t="shared" si="1"/>
        <v>-40000</v>
      </c>
    </row>
    <row r="33" spans="1:8" ht="14.25">
      <c r="A33" s="28" t="s">
        <v>93</v>
      </c>
      <c r="B33" s="16">
        <v>400</v>
      </c>
      <c r="C33" s="17">
        <v>42546</v>
      </c>
      <c r="D33" s="17">
        <v>42521</v>
      </c>
      <c r="E33" s="17"/>
      <c r="F33" s="17"/>
      <c r="G33" s="1">
        <f t="shared" si="0"/>
        <v>-25</v>
      </c>
      <c r="H33" s="16">
        <f t="shared" si="1"/>
        <v>-10000</v>
      </c>
    </row>
    <row r="34" spans="1:8" ht="14.25">
      <c r="A34" s="28" t="s">
        <v>94</v>
      </c>
      <c r="B34" s="16">
        <v>300</v>
      </c>
      <c r="C34" s="17">
        <v>42546</v>
      </c>
      <c r="D34" s="17">
        <v>42521</v>
      </c>
      <c r="E34" s="17"/>
      <c r="F34" s="17"/>
      <c r="G34" s="1">
        <f t="shared" si="0"/>
        <v>-25</v>
      </c>
      <c r="H34" s="16">
        <f t="shared" si="1"/>
        <v>-7500</v>
      </c>
    </row>
    <row r="35" spans="1:8" ht="14.25">
      <c r="A35" s="28" t="s">
        <v>95</v>
      </c>
      <c r="B35" s="16">
        <v>400</v>
      </c>
      <c r="C35" s="17">
        <v>42546</v>
      </c>
      <c r="D35" s="17">
        <v>42521</v>
      </c>
      <c r="E35" s="17"/>
      <c r="F35" s="17"/>
      <c r="G35" s="1">
        <f t="shared" si="0"/>
        <v>-25</v>
      </c>
      <c r="H35" s="16">
        <f t="shared" si="1"/>
        <v>-10000</v>
      </c>
    </row>
    <row r="36" spans="1:8" ht="14.25">
      <c r="A36" s="28" t="s">
        <v>96</v>
      </c>
      <c r="B36" s="16">
        <v>20</v>
      </c>
      <c r="C36" s="17">
        <v>42546</v>
      </c>
      <c r="D36" s="17">
        <v>42521</v>
      </c>
      <c r="E36" s="17"/>
      <c r="F36" s="17"/>
      <c r="G36" s="1">
        <f t="shared" si="0"/>
        <v>-25</v>
      </c>
      <c r="H36" s="16">
        <f t="shared" si="1"/>
        <v>-500</v>
      </c>
    </row>
    <row r="37" spans="1:8" ht="14.25">
      <c r="A37" s="28" t="s">
        <v>97</v>
      </c>
      <c r="B37" s="16">
        <v>423</v>
      </c>
      <c r="C37" s="17">
        <v>42546</v>
      </c>
      <c r="D37" s="17">
        <v>42521</v>
      </c>
      <c r="E37" s="17"/>
      <c r="F37" s="17"/>
      <c r="G37" s="1">
        <f t="shared" si="0"/>
        <v>-25</v>
      </c>
      <c r="H37" s="16">
        <f t="shared" si="1"/>
        <v>-10575</v>
      </c>
    </row>
    <row r="38" spans="1:8" ht="14.25">
      <c r="A38" s="28" t="s">
        <v>98</v>
      </c>
      <c r="B38" s="16">
        <v>340</v>
      </c>
      <c r="C38" s="17">
        <v>42546</v>
      </c>
      <c r="D38" s="17">
        <v>42521</v>
      </c>
      <c r="E38" s="17"/>
      <c r="F38" s="17"/>
      <c r="G38" s="1">
        <f t="shared" si="0"/>
        <v>-25</v>
      </c>
      <c r="H38" s="16">
        <f t="shared" si="1"/>
        <v>-8500</v>
      </c>
    </row>
    <row r="39" spans="1:8" ht="14.25">
      <c r="A39" s="28" t="s">
        <v>99</v>
      </c>
      <c r="B39" s="16">
        <v>400</v>
      </c>
      <c r="C39" s="17">
        <v>42546</v>
      </c>
      <c r="D39" s="17">
        <v>42521</v>
      </c>
      <c r="E39" s="17"/>
      <c r="F39" s="17"/>
      <c r="G39" s="1">
        <f t="shared" si="0"/>
        <v>-25</v>
      </c>
      <c r="H39" s="16">
        <f t="shared" si="1"/>
        <v>-10000</v>
      </c>
    </row>
    <row r="40" spans="1:8" ht="14.25">
      <c r="A40" s="28" t="s">
        <v>100</v>
      </c>
      <c r="B40" s="16">
        <v>11031.6</v>
      </c>
      <c r="C40" s="17">
        <v>42546</v>
      </c>
      <c r="D40" s="17">
        <v>42521</v>
      </c>
      <c r="E40" s="17"/>
      <c r="F40" s="17"/>
      <c r="G40" s="1">
        <f t="shared" si="0"/>
        <v>-25</v>
      </c>
      <c r="H40" s="16">
        <f t="shared" si="1"/>
        <v>-275790</v>
      </c>
    </row>
    <row r="41" spans="1:8" ht="14.25">
      <c r="A41" s="28" t="s">
        <v>101</v>
      </c>
      <c r="B41" s="16">
        <v>1049.99</v>
      </c>
      <c r="C41" s="17">
        <v>42558</v>
      </c>
      <c r="D41" s="17">
        <v>42536</v>
      </c>
      <c r="E41" s="17"/>
      <c r="F41" s="17"/>
      <c r="G41" s="1">
        <f t="shared" si="0"/>
        <v>-22</v>
      </c>
      <c r="H41" s="16">
        <f t="shared" si="1"/>
        <v>-23099.78</v>
      </c>
    </row>
    <row r="42" spans="1:8" ht="14.25">
      <c r="A42" s="28" t="s">
        <v>102</v>
      </c>
      <c r="B42" s="16">
        <v>58.26</v>
      </c>
      <c r="C42" s="17">
        <v>42561</v>
      </c>
      <c r="D42" s="17">
        <v>42536</v>
      </c>
      <c r="E42" s="17"/>
      <c r="F42" s="17"/>
      <c r="G42" s="1">
        <f t="shared" si="0"/>
        <v>-25</v>
      </c>
      <c r="H42" s="16">
        <f t="shared" si="1"/>
        <v>-1456.5</v>
      </c>
    </row>
    <row r="43" spans="1:8" ht="14.25">
      <c r="A43" s="28" t="s">
        <v>103</v>
      </c>
      <c r="B43" s="16">
        <v>1637.91</v>
      </c>
      <c r="C43" s="17">
        <v>42560</v>
      </c>
      <c r="D43" s="17">
        <v>42536</v>
      </c>
      <c r="E43" s="17"/>
      <c r="F43" s="17"/>
      <c r="G43" s="1">
        <f t="shared" si="0"/>
        <v>-24</v>
      </c>
      <c r="H43" s="16">
        <f t="shared" si="1"/>
        <v>-39309.840000000004</v>
      </c>
    </row>
    <row r="44" spans="1:8" ht="14.25">
      <c r="A44" s="28" t="s">
        <v>104</v>
      </c>
      <c r="B44" s="16">
        <v>2209.09</v>
      </c>
      <c r="C44" s="17">
        <v>42568</v>
      </c>
      <c r="D44" s="17">
        <v>42541</v>
      </c>
      <c r="E44" s="17"/>
      <c r="F44" s="17"/>
      <c r="G44" s="1">
        <f t="shared" si="0"/>
        <v>-27</v>
      </c>
      <c r="H44" s="16">
        <f t="shared" si="1"/>
        <v>-59645.43000000001</v>
      </c>
    </row>
    <row r="45" spans="1:8" ht="14.25">
      <c r="A45" s="28" t="s">
        <v>105</v>
      </c>
      <c r="B45" s="16">
        <v>11.27</v>
      </c>
      <c r="C45" s="17">
        <v>42568</v>
      </c>
      <c r="D45" s="17">
        <v>42541</v>
      </c>
      <c r="E45" s="17"/>
      <c r="F45" s="17"/>
      <c r="G45" s="1">
        <f t="shared" si="0"/>
        <v>-27</v>
      </c>
      <c r="H45" s="16">
        <f t="shared" si="1"/>
        <v>-304.28999999999996</v>
      </c>
    </row>
    <row r="46" spans="1:8" ht="14.25">
      <c r="A46" s="28" t="s">
        <v>106</v>
      </c>
      <c r="B46" s="16">
        <v>2363.4</v>
      </c>
      <c r="C46" s="17">
        <v>42560</v>
      </c>
      <c r="D46" s="17">
        <v>42541</v>
      </c>
      <c r="E46" s="17"/>
      <c r="F46" s="17"/>
      <c r="G46" s="1">
        <f t="shared" si="0"/>
        <v>-19</v>
      </c>
      <c r="H46" s="16">
        <f t="shared" si="1"/>
        <v>-44904.6</v>
      </c>
    </row>
    <row r="47" spans="1:8" ht="14.25">
      <c r="A47" s="28" t="s">
        <v>107</v>
      </c>
      <c r="B47" s="16">
        <v>352</v>
      </c>
      <c r="C47" s="17">
        <v>42560</v>
      </c>
      <c r="D47" s="17">
        <v>42541</v>
      </c>
      <c r="E47" s="17"/>
      <c r="F47" s="17"/>
      <c r="G47" s="1">
        <f t="shared" si="0"/>
        <v>-19</v>
      </c>
      <c r="H47" s="16">
        <f t="shared" si="1"/>
        <v>-6688</v>
      </c>
    </row>
    <row r="48" spans="1:8" ht="14.25">
      <c r="A48" s="28" t="s">
        <v>108</v>
      </c>
      <c r="B48" s="16">
        <v>409.09</v>
      </c>
      <c r="C48" s="17">
        <v>42571</v>
      </c>
      <c r="D48" s="17">
        <v>42545</v>
      </c>
      <c r="E48" s="17"/>
      <c r="F48" s="17"/>
      <c r="G48" s="1">
        <f t="shared" si="0"/>
        <v>-26</v>
      </c>
      <c r="H48" s="16">
        <f t="shared" si="1"/>
        <v>-10636.34</v>
      </c>
    </row>
    <row r="49" spans="1:8" ht="14.25">
      <c r="A49" s="28" t="s">
        <v>109</v>
      </c>
      <c r="B49" s="16">
        <v>3450</v>
      </c>
      <c r="C49" s="17">
        <v>42568</v>
      </c>
      <c r="D49" s="17">
        <v>42545</v>
      </c>
      <c r="E49" s="17"/>
      <c r="F49" s="17"/>
      <c r="G49" s="1">
        <f t="shared" si="0"/>
        <v>-23</v>
      </c>
      <c r="H49" s="16">
        <f t="shared" si="1"/>
        <v>-79350</v>
      </c>
    </row>
    <row r="50" spans="1:8" ht="14.25">
      <c r="A50" s="28" t="s">
        <v>110</v>
      </c>
      <c r="B50" s="16">
        <v>-30</v>
      </c>
      <c r="C50" s="17">
        <v>42756</v>
      </c>
      <c r="D50" s="17">
        <v>42545</v>
      </c>
      <c r="E50" s="17"/>
      <c r="F50" s="17"/>
      <c r="G50" s="1">
        <f t="shared" si="0"/>
        <v>-211</v>
      </c>
      <c r="H50" s="16">
        <f t="shared" si="1"/>
        <v>6330</v>
      </c>
    </row>
    <row r="51" spans="1:8" ht="14.25">
      <c r="A51" s="28" t="s">
        <v>111</v>
      </c>
      <c r="B51" s="16">
        <v>760</v>
      </c>
      <c r="C51" s="17">
        <v>42578</v>
      </c>
      <c r="D51" s="17">
        <v>42549</v>
      </c>
      <c r="E51" s="17"/>
      <c r="F51" s="17"/>
      <c r="G51" s="1">
        <f t="shared" si="0"/>
        <v>-29</v>
      </c>
      <c r="H51" s="16">
        <f t="shared" si="1"/>
        <v>-22040</v>
      </c>
    </row>
    <row r="52" spans="1:8" ht="14.25">
      <c r="A52" s="28" t="s">
        <v>112</v>
      </c>
      <c r="B52" s="16">
        <v>1800</v>
      </c>
      <c r="C52" s="17">
        <v>42578</v>
      </c>
      <c r="D52" s="17">
        <v>42549</v>
      </c>
      <c r="E52" s="17"/>
      <c r="F52" s="17"/>
      <c r="G52" s="1">
        <f t="shared" si="0"/>
        <v>-29</v>
      </c>
      <c r="H52" s="16">
        <f t="shared" si="1"/>
        <v>-52200</v>
      </c>
    </row>
    <row r="53" spans="1:8" ht="14.25">
      <c r="A53" s="28" t="s">
        <v>113</v>
      </c>
      <c r="B53" s="16">
        <v>90.91</v>
      </c>
      <c r="C53" s="17">
        <v>42578</v>
      </c>
      <c r="D53" s="17">
        <v>42549</v>
      </c>
      <c r="E53" s="17"/>
      <c r="F53" s="17"/>
      <c r="G53" s="1">
        <f t="shared" si="0"/>
        <v>-29</v>
      </c>
      <c r="H53" s="16">
        <f t="shared" si="1"/>
        <v>-2636.39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17855.91</v>
      </c>
      <c r="C1">
        <f>COUNTA(A4:A203)</f>
        <v>13</v>
      </c>
      <c r="G1" s="20">
        <f>IF(B1&lt;&gt;0,H1/B1,0)</f>
        <v>15.54130089141354</v>
      </c>
      <c r="H1" s="19">
        <f>SUM(H4:H195)</f>
        <v>277504.06999999995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114</v>
      </c>
      <c r="B4" s="16">
        <v>16.74</v>
      </c>
      <c r="C4" s="17">
        <v>42594</v>
      </c>
      <c r="D4" s="17">
        <v>42565</v>
      </c>
      <c r="E4" s="17"/>
      <c r="F4" s="17"/>
      <c r="G4" s="1">
        <f>D4-C4-(F4-E4)</f>
        <v>-29</v>
      </c>
      <c r="H4" s="16">
        <f>B4*G4</f>
        <v>-485.46</v>
      </c>
    </row>
    <row r="5" spans="1:8" ht="14.25">
      <c r="A5" s="28" t="s">
        <v>115</v>
      </c>
      <c r="B5" s="16">
        <v>1250</v>
      </c>
      <c r="C5" s="17">
        <v>42595</v>
      </c>
      <c r="D5" s="17">
        <v>42565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-37500</v>
      </c>
    </row>
    <row r="6" spans="1:8" ht="14.25">
      <c r="A6" s="28" t="s">
        <v>116</v>
      </c>
      <c r="B6" s="16">
        <v>50</v>
      </c>
      <c r="C6" s="17">
        <v>42602</v>
      </c>
      <c r="D6" s="17">
        <v>42572</v>
      </c>
      <c r="E6" s="17"/>
      <c r="F6" s="17"/>
      <c r="G6" s="1">
        <f t="shared" si="0"/>
        <v>-30</v>
      </c>
      <c r="H6" s="16">
        <f t="shared" si="1"/>
        <v>-1500</v>
      </c>
    </row>
    <row r="7" spans="1:8" ht="14.25">
      <c r="A7" s="28" t="s">
        <v>117</v>
      </c>
      <c r="B7" s="16">
        <v>864</v>
      </c>
      <c r="C7" s="17">
        <v>42602</v>
      </c>
      <c r="D7" s="17">
        <v>42572</v>
      </c>
      <c r="E7" s="17"/>
      <c r="F7" s="17"/>
      <c r="G7" s="1">
        <f t="shared" si="0"/>
        <v>-30</v>
      </c>
      <c r="H7" s="16">
        <f t="shared" si="1"/>
        <v>-25920</v>
      </c>
    </row>
    <row r="8" spans="1:8" ht="14.25">
      <c r="A8" s="28" t="s">
        <v>118</v>
      </c>
      <c r="B8" s="16">
        <v>225.96</v>
      </c>
      <c r="C8" s="17">
        <v>42645</v>
      </c>
      <c r="D8" s="17">
        <v>42625</v>
      </c>
      <c r="E8" s="17"/>
      <c r="F8" s="17"/>
      <c r="G8" s="1">
        <f t="shared" si="0"/>
        <v>-20</v>
      </c>
      <c r="H8" s="16">
        <f t="shared" si="1"/>
        <v>-4519.2</v>
      </c>
    </row>
    <row r="9" spans="1:8" ht="14.25">
      <c r="A9" s="28" t="s">
        <v>119</v>
      </c>
      <c r="B9" s="16">
        <v>12.42</v>
      </c>
      <c r="C9" s="17">
        <v>42645</v>
      </c>
      <c r="D9" s="17">
        <v>42625</v>
      </c>
      <c r="E9" s="17"/>
      <c r="F9" s="17"/>
      <c r="G9" s="1">
        <f t="shared" si="0"/>
        <v>-20</v>
      </c>
      <c r="H9" s="16">
        <f t="shared" si="1"/>
        <v>-248.4</v>
      </c>
    </row>
    <row r="10" spans="1:8" ht="14.25">
      <c r="A10" s="28" t="s">
        <v>120</v>
      </c>
      <c r="B10" s="16">
        <v>11.45</v>
      </c>
      <c r="C10" s="17">
        <v>42657</v>
      </c>
      <c r="D10" s="17">
        <v>42634</v>
      </c>
      <c r="E10" s="17"/>
      <c r="F10" s="17"/>
      <c r="G10" s="1">
        <f t="shared" si="0"/>
        <v>-23</v>
      </c>
      <c r="H10" s="16">
        <f t="shared" si="1"/>
        <v>-263.34999999999997</v>
      </c>
    </row>
    <row r="11" spans="1:8" ht="14.25">
      <c r="A11" s="28" t="s">
        <v>121</v>
      </c>
      <c r="B11" s="16">
        <v>12900</v>
      </c>
      <c r="C11" s="17">
        <v>42602</v>
      </c>
      <c r="D11" s="17">
        <v>42634</v>
      </c>
      <c r="E11" s="17"/>
      <c r="F11" s="17"/>
      <c r="G11" s="1">
        <f t="shared" si="0"/>
        <v>32</v>
      </c>
      <c r="H11" s="16">
        <f t="shared" si="1"/>
        <v>412800</v>
      </c>
    </row>
    <row r="12" spans="1:8" ht="14.25">
      <c r="A12" s="28" t="s">
        <v>122</v>
      </c>
      <c r="B12" s="16">
        <v>1000</v>
      </c>
      <c r="C12" s="17">
        <v>42657</v>
      </c>
      <c r="D12" s="17">
        <v>42634</v>
      </c>
      <c r="E12" s="17"/>
      <c r="F12" s="17"/>
      <c r="G12" s="1">
        <f t="shared" si="0"/>
        <v>-23</v>
      </c>
      <c r="H12" s="16">
        <f t="shared" si="1"/>
        <v>-23000</v>
      </c>
    </row>
    <row r="13" spans="1:8" ht="14.25">
      <c r="A13" s="28" t="s">
        <v>123</v>
      </c>
      <c r="B13" s="16">
        <v>170</v>
      </c>
      <c r="C13" s="17">
        <v>42657</v>
      </c>
      <c r="D13" s="17">
        <v>42634</v>
      </c>
      <c r="E13" s="17"/>
      <c r="F13" s="17"/>
      <c r="G13" s="1">
        <f t="shared" si="0"/>
        <v>-23</v>
      </c>
      <c r="H13" s="16">
        <f t="shared" si="1"/>
        <v>-3910</v>
      </c>
    </row>
    <row r="14" spans="1:8" ht="14.25">
      <c r="A14" s="28" t="s">
        <v>124</v>
      </c>
      <c r="B14" s="16">
        <v>160</v>
      </c>
      <c r="C14" s="17">
        <v>42669</v>
      </c>
      <c r="D14" s="17">
        <v>42641</v>
      </c>
      <c r="E14" s="17"/>
      <c r="F14" s="17"/>
      <c r="G14" s="1">
        <f t="shared" si="0"/>
        <v>-28</v>
      </c>
      <c r="H14" s="16">
        <f t="shared" si="1"/>
        <v>-4480</v>
      </c>
    </row>
    <row r="15" spans="1:8" ht="14.25">
      <c r="A15" s="28" t="s">
        <v>125</v>
      </c>
      <c r="B15" s="16">
        <v>87.36</v>
      </c>
      <c r="C15" s="17">
        <v>42669</v>
      </c>
      <c r="D15" s="17">
        <v>42641</v>
      </c>
      <c r="E15" s="17"/>
      <c r="F15" s="17"/>
      <c r="G15" s="1">
        <f t="shared" si="0"/>
        <v>-28</v>
      </c>
      <c r="H15" s="16">
        <f t="shared" si="1"/>
        <v>-2446.08</v>
      </c>
    </row>
    <row r="16" spans="1:8" ht="14.25">
      <c r="A16" s="28" t="s">
        <v>126</v>
      </c>
      <c r="B16" s="16">
        <v>1107.98</v>
      </c>
      <c r="C16" s="17">
        <v>42669</v>
      </c>
      <c r="D16" s="17">
        <v>42641</v>
      </c>
      <c r="E16" s="17"/>
      <c r="F16" s="17"/>
      <c r="G16" s="1">
        <f t="shared" si="0"/>
        <v>-28</v>
      </c>
      <c r="H16" s="16">
        <f t="shared" si="1"/>
        <v>-31023.440000000002</v>
      </c>
    </row>
    <row r="17" spans="1:8" ht="14.2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4.2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4.2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4.2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4.2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4.2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4.2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4.2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11143.050000000001</v>
      </c>
      <c r="C1">
        <f>COUNTA(A4:A203)</f>
        <v>29</v>
      </c>
      <c r="G1" s="20">
        <f>IF(B1&lt;&gt;0,H1/B1,0)</f>
        <v>-25.606884111621145</v>
      </c>
      <c r="H1" s="19">
        <f>SUM(H4:H195)</f>
        <v>-285338.79000000004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127</v>
      </c>
      <c r="B4" s="16">
        <v>128.89</v>
      </c>
      <c r="C4" s="17">
        <v>42690</v>
      </c>
      <c r="D4" s="17">
        <v>42661</v>
      </c>
      <c r="E4" s="17"/>
      <c r="F4" s="17"/>
      <c r="G4" s="1">
        <f>D4-C4-(F4-E4)</f>
        <v>-29</v>
      </c>
      <c r="H4" s="16">
        <f>B4*G4</f>
        <v>-3737.8099999999995</v>
      </c>
    </row>
    <row r="5" spans="1:8" ht="14.25">
      <c r="A5" s="28" t="s">
        <v>128</v>
      </c>
      <c r="B5" s="16">
        <v>1171.49</v>
      </c>
      <c r="C5" s="17">
        <v>42669</v>
      </c>
      <c r="D5" s="17">
        <v>42661</v>
      </c>
      <c r="E5" s="17"/>
      <c r="F5" s="17"/>
      <c r="G5" s="1">
        <f aca="true" t="shared" si="0" ref="G5:G68">D5-C5-(F5-E5)</f>
        <v>-8</v>
      </c>
      <c r="H5" s="16">
        <f aca="true" t="shared" si="1" ref="H5:H68">B5*G5</f>
        <v>-9371.92</v>
      </c>
    </row>
    <row r="6" spans="1:8" ht="14.25">
      <c r="A6" s="28" t="s">
        <v>129</v>
      </c>
      <c r="B6" s="16">
        <v>149.45</v>
      </c>
      <c r="C6" s="17">
        <v>42669</v>
      </c>
      <c r="D6" s="17">
        <v>42661</v>
      </c>
      <c r="E6" s="17"/>
      <c r="F6" s="17"/>
      <c r="G6" s="1">
        <f t="shared" si="0"/>
        <v>-8</v>
      </c>
      <c r="H6" s="16">
        <f t="shared" si="1"/>
        <v>-1195.6</v>
      </c>
    </row>
    <row r="7" spans="1:8" ht="14.25">
      <c r="A7" s="28" t="s">
        <v>130</v>
      </c>
      <c r="B7" s="16">
        <v>200</v>
      </c>
      <c r="C7" s="17">
        <v>42690</v>
      </c>
      <c r="D7" s="17">
        <v>42661</v>
      </c>
      <c r="E7" s="17"/>
      <c r="F7" s="17"/>
      <c r="G7" s="1">
        <f t="shared" si="0"/>
        <v>-29</v>
      </c>
      <c r="H7" s="16">
        <f t="shared" si="1"/>
        <v>-5800</v>
      </c>
    </row>
    <row r="8" spans="1:8" ht="14.25">
      <c r="A8" s="28" t="s">
        <v>131</v>
      </c>
      <c r="B8" s="16">
        <v>37.1</v>
      </c>
      <c r="C8" s="17">
        <v>42690</v>
      </c>
      <c r="D8" s="17">
        <v>42661</v>
      </c>
      <c r="E8" s="17"/>
      <c r="F8" s="17"/>
      <c r="G8" s="1">
        <f t="shared" si="0"/>
        <v>-29</v>
      </c>
      <c r="H8" s="16">
        <f t="shared" si="1"/>
        <v>-1075.9</v>
      </c>
    </row>
    <row r="9" spans="1:8" ht="14.25">
      <c r="A9" s="28" t="s">
        <v>132</v>
      </c>
      <c r="B9" s="16">
        <v>864</v>
      </c>
      <c r="C9" s="17">
        <v>42690</v>
      </c>
      <c r="D9" s="17">
        <v>42661</v>
      </c>
      <c r="E9" s="17"/>
      <c r="F9" s="17"/>
      <c r="G9" s="1">
        <f t="shared" si="0"/>
        <v>-29</v>
      </c>
      <c r="H9" s="16">
        <f t="shared" si="1"/>
        <v>-25056</v>
      </c>
    </row>
    <row r="10" spans="1:8" ht="14.25">
      <c r="A10" s="28" t="s">
        <v>133</v>
      </c>
      <c r="B10" s="16">
        <v>260</v>
      </c>
      <c r="C10" s="17">
        <v>42698</v>
      </c>
      <c r="D10" s="17">
        <v>42677</v>
      </c>
      <c r="E10" s="17"/>
      <c r="F10" s="17"/>
      <c r="G10" s="1">
        <f t="shared" si="0"/>
        <v>-21</v>
      </c>
      <c r="H10" s="16">
        <f t="shared" si="1"/>
        <v>-5460</v>
      </c>
    </row>
    <row r="11" spans="1:8" ht="14.25">
      <c r="A11" s="28" t="s">
        <v>134</v>
      </c>
      <c r="B11" s="16">
        <v>239.13</v>
      </c>
      <c r="C11" s="17">
        <v>42699</v>
      </c>
      <c r="D11" s="17">
        <v>42677</v>
      </c>
      <c r="E11" s="17"/>
      <c r="F11" s="17"/>
      <c r="G11" s="1">
        <f t="shared" si="0"/>
        <v>-22</v>
      </c>
      <c r="H11" s="16">
        <f t="shared" si="1"/>
        <v>-5260.86</v>
      </c>
    </row>
    <row r="12" spans="1:8" ht="14.25">
      <c r="A12" s="28" t="s">
        <v>135</v>
      </c>
      <c r="B12" s="16">
        <v>12.9</v>
      </c>
      <c r="C12" s="17">
        <v>42699</v>
      </c>
      <c r="D12" s="17">
        <v>42677</v>
      </c>
      <c r="E12" s="17"/>
      <c r="F12" s="17"/>
      <c r="G12" s="1">
        <f t="shared" si="0"/>
        <v>-22</v>
      </c>
      <c r="H12" s="16">
        <f t="shared" si="1"/>
        <v>-283.8</v>
      </c>
    </row>
    <row r="13" spans="1:8" ht="14.25">
      <c r="A13" s="28" t="s">
        <v>136</v>
      </c>
      <c r="B13" s="16">
        <v>218</v>
      </c>
      <c r="C13" s="17">
        <v>42700</v>
      </c>
      <c r="D13" s="17">
        <v>42677</v>
      </c>
      <c r="E13" s="17"/>
      <c r="F13" s="17"/>
      <c r="G13" s="1">
        <f t="shared" si="0"/>
        <v>-23</v>
      </c>
      <c r="H13" s="16">
        <f t="shared" si="1"/>
        <v>-5014</v>
      </c>
    </row>
    <row r="14" spans="1:8" ht="14.25">
      <c r="A14" s="28" t="s">
        <v>137</v>
      </c>
      <c r="B14" s="16">
        <v>2014.16</v>
      </c>
      <c r="C14" s="17">
        <v>42708</v>
      </c>
      <c r="D14" s="17">
        <v>42677</v>
      </c>
      <c r="E14" s="17"/>
      <c r="F14" s="17"/>
      <c r="G14" s="1">
        <f t="shared" si="0"/>
        <v>-31</v>
      </c>
      <c r="H14" s="16">
        <f t="shared" si="1"/>
        <v>-62438.96</v>
      </c>
    </row>
    <row r="15" spans="1:8" ht="14.25">
      <c r="A15" s="28" t="s">
        <v>138</v>
      </c>
      <c r="B15" s="16">
        <v>21.21</v>
      </c>
      <c r="C15" s="17">
        <v>42700</v>
      </c>
      <c r="D15" s="17">
        <v>42677</v>
      </c>
      <c r="E15" s="17"/>
      <c r="F15" s="17"/>
      <c r="G15" s="1">
        <f t="shared" si="0"/>
        <v>-23</v>
      </c>
      <c r="H15" s="16">
        <f t="shared" si="1"/>
        <v>-487.83000000000004</v>
      </c>
    </row>
    <row r="16" spans="1:8" ht="14.25">
      <c r="A16" s="28" t="s">
        <v>139</v>
      </c>
      <c r="B16" s="16">
        <v>213.8</v>
      </c>
      <c r="C16" s="17">
        <v>42714</v>
      </c>
      <c r="D16" s="17">
        <v>42684</v>
      </c>
      <c r="E16" s="17"/>
      <c r="F16" s="17"/>
      <c r="G16" s="1">
        <f t="shared" si="0"/>
        <v>-30</v>
      </c>
      <c r="H16" s="16">
        <f t="shared" si="1"/>
        <v>-6414</v>
      </c>
    </row>
    <row r="17" spans="1:8" ht="14.25">
      <c r="A17" s="28" t="s">
        <v>140</v>
      </c>
      <c r="B17" s="16">
        <v>499.2</v>
      </c>
      <c r="C17" s="17">
        <v>42714</v>
      </c>
      <c r="D17" s="17">
        <v>42684</v>
      </c>
      <c r="E17" s="17"/>
      <c r="F17" s="17"/>
      <c r="G17" s="1">
        <f t="shared" si="0"/>
        <v>-30</v>
      </c>
      <c r="H17" s="16">
        <f t="shared" si="1"/>
        <v>-14976</v>
      </c>
    </row>
    <row r="18" spans="1:8" ht="14.25">
      <c r="A18" s="28" t="s">
        <v>141</v>
      </c>
      <c r="B18" s="16">
        <v>688.8</v>
      </c>
      <c r="C18" s="17">
        <v>42715</v>
      </c>
      <c r="D18" s="17">
        <v>42688</v>
      </c>
      <c r="E18" s="17"/>
      <c r="F18" s="17"/>
      <c r="G18" s="1">
        <f t="shared" si="0"/>
        <v>-27</v>
      </c>
      <c r="H18" s="16">
        <f t="shared" si="1"/>
        <v>-18597.6</v>
      </c>
    </row>
    <row r="19" spans="1:8" ht="14.25">
      <c r="A19" s="28" t="s">
        <v>142</v>
      </c>
      <c r="B19" s="16">
        <v>1720</v>
      </c>
      <c r="C19" s="17">
        <v>42718</v>
      </c>
      <c r="D19" s="17">
        <v>42688</v>
      </c>
      <c r="E19" s="17"/>
      <c r="F19" s="17"/>
      <c r="G19" s="1">
        <f t="shared" si="0"/>
        <v>-30</v>
      </c>
      <c r="H19" s="16">
        <f t="shared" si="1"/>
        <v>-51600</v>
      </c>
    </row>
    <row r="20" spans="1:8" ht="14.25">
      <c r="A20" s="28" t="s">
        <v>143</v>
      </c>
      <c r="B20" s="16">
        <v>220</v>
      </c>
      <c r="C20" s="17">
        <v>42714</v>
      </c>
      <c r="D20" s="17">
        <v>42698</v>
      </c>
      <c r="E20" s="17"/>
      <c r="F20" s="17"/>
      <c r="G20" s="1">
        <f t="shared" si="0"/>
        <v>-16</v>
      </c>
      <c r="H20" s="16">
        <f t="shared" si="1"/>
        <v>-3520</v>
      </c>
    </row>
    <row r="21" spans="1:8" ht="14.25">
      <c r="A21" s="28" t="s">
        <v>144</v>
      </c>
      <c r="B21" s="16">
        <v>220</v>
      </c>
      <c r="C21" s="17">
        <v>42714</v>
      </c>
      <c r="D21" s="17">
        <v>42698</v>
      </c>
      <c r="E21" s="17"/>
      <c r="F21" s="17"/>
      <c r="G21" s="1">
        <f t="shared" si="0"/>
        <v>-16</v>
      </c>
      <c r="H21" s="16">
        <f t="shared" si="1"/>
        <v>-3520</v>
      </c>
    </row>
    <row r="22" spans="1:8" ht="14.25">
      <c r="A22" s="28" t="s">
        <v>145</v>
      </c>
      <c r="B22" s="16">
        <v>220</v>
      </c>
      <c r="C22" s="17">
        <v>42707</v>
      </c>
      <c r="D22" s="17">
        <v>42698</v>
      </c>
      <c r="E22" s="17"/>
      <c r="F22" s="17"/>
      <c r="G22" s="1">
        <f t="shared" si="0"/>
        <v>-9</v>
      </c>
      <c r="H22" s="16">
        <f t="shared" si="1"/>
        <v>-1980</v>
      </c>
    </row>
    <row r="23" spans="1:8" ht="14.25">
      <c r="A23" s="28" t="s">
        <v>146</v>
      </c>
      <c r="B23" s="16">
        <v>31.69</v>
      </c>
      <c r="C23" s="17">
        <v>42726</v>
      </c>
      <c r="D23" s="17">
        <v>42698</v>
      </c>
      <c r="E23" s="17"/>
      <c r="F23" s="17"/>
      <c r="G23" s="1">
        <f t="shared" si="0"/>
        <v>-28</v>
      </c>
      <c r="H23" s="16">
        <f t="shared" si="1"/>
        <v>-887.32</v>
      </c>
    </row>
    <row r="24" spans="1:8" ht="14.25">
      <c r="A24" s="28" t="s">
        <v>147</v>
      </c>
      <c r="B24" s="16">
        <v>27.55</v>
      </c>
      <c r="C24" s="17">
        <v>42726</v>
      </c>
      <c r="D24" s="17">
        <v>42698</v>
      </c>
      <c r="E24" s="17"/>
      <c r="F24" s="17"/>
      <c r="G24" s="1">
        <f t="shared" si="0"/>
        <v>-28</v>
      </c>
      <c r="H24" s="16">
        <f t="shared" si="1"/>
        <v>-771.4</v>
      </c>
    </row>
    <row r="25" spans="1:8" ht="14.25">
      <c r="A25" s="28" t="s">
        <v>148</v>
      </c>
      <c r="B25" s="16">
        <v>99.16</v>
      </c>
      <c r="C25" s="17">
        <v>42726</v>
      </c>
      <c r="D25" s="17">
        <v>42698</v>
      </c>
      <c r="E25" s="17"/>
      <c r="F25" s="17"/>
      <c r="G25" s="1">
        <f t="shared" si="0"/>
        <v>-28</v>
      </c>
      <c r="H25" s="16">
        <f t="shared" si="1"/>
        <v>-2776.48</v>
      </c>
    </row>
    <row r="26" spans="1:8" ht="14.25">
      <c r="A26" s="28" t="s">
        <v>149</v>
      </c>
      <c r="B26" s="16">
        <v>16.65</v>
      </c>
      <c r="C26" s="17">
        <v>42726</v>
      </c>
      <c r="D26" s="17">
        <v>42698</v>
      </c>
      <c r="E26" s="17"/>
      <c r="F26" s="17"/>
      <c r="G26" s="1">
        <f t="shared" si="0"/>
        <v>-28</v>
      </c>
      <c r="H26" s="16">
        <f t="shared" si="1"/>
        <v>-466.19999999999993</v>
      </c>
    </row>
    <row r="27" spans="1:8" ht="14.25">
      <c r="A27" s="28" t="s">
        <v>150</v>
      </c>
      <c r="B27" s="16">
        <v>193.53</v>
      </c>
      <c r="C27" s="17">
        <v>42726</v>
      </c>
      <c r="D27" s="17">
        <v>42698</v>
      </c>
      <c r="E27" s="17"/>
      <c r="F27" s="17"/>
      <c r="G27" s="1">
        <f t="shared" si="0"/>
        <v>-28</v>
      </c>
      <c r="H27" s="16">
        <f t="shared" si="1"/>
        <v>-5418.84</v>
      </c>
    </row>
    <row r="28" spans="1:8" ht="14.25">
      <c r="A28" s="28" t="s">
        <v>151</v>
      </c>
      <c r="B28" s="16">
        <v>88.79</v>
      </c>
      <c r="C28" s="17">
        <v>42726</v>
      </c>
      <c r="D28" s="17">
        <v>42698</v>
      </c>
      <c r="E28" s="17"/>
      <c r="F28" s="17"/>
      <c r="G28" s="1">
        <f t="shared" si="0"/>
        <v>-28</v>
      </c>
      <c r="H28" s="16">
        <f t="shared" si="1"/>
        <v>-2486.1200000000003</v>
      </c>
    </row>
    <row r="29" spans="1:8" ht="14.25">
      <c r="A29" s="28" t="s">
        <v>152</v>
      </c>
      <c r="B29" s="16">
        <v>292.8</v>
      </c>
      <c r="C29" s="17">
        <v>42726</v>
      </c>
      <c r="D29" s="17">
        <v>42698</v>
      </c>
      <c r="E29" s="17"/>
      <c r="F29" s="17"/>
      <c r="G29" s="1">
        <f t="shared" si="0"/>
        <v>-28</v>
      </c>
      <c r="H29" s="16">
        <f t="shared" si="1"/>
        <v>-8198.4</v>
      </c>
    </row>
    <row r="30" spans="1:8" ht="14.25">
      <c r="A30" s="28" t="s">
        <v>153</v>
      </c>
      <c r="B30" s="16">
        <v>104</v>
      </c>
      <c r="C30" s="17">
        <v>42726</v>
      </c>
      <c r="D30" s="17">
        <v>42698</v>
      </c>
      <c r="E30" s="17"/>
      <c r="F30" s="17"/>
      <c r="G30" s="1">
        <f t="shared" si="0"/>
        <v>-28</v>
      </c>
      <c r="H30" s="16">
        <f t="shared" si="1"/>
        <v>-2912</v>
      </c>
    </row>
    <row r="31" spans="1:8" ht="14.25">
      <c r="A31" s="28" t="s">
        <v>154</v>
      </c>
      <c r="B31" s="16">
        <v>1100</v>
      </c>
      <c r="C31" s="17">
        <v>42746</v>
      </c>
      <c r="D31" s="17">
        <v>42716</v>
      </c>
      <c r="E31" s="17"/>
      <c r="F31" s="17"/>
      <c r="G31" s="1">
        <f t="shared" si="0"/>
        <v>-30</v>
      </c>
      <c r="H31" s="16">
        <f t="shared" si="1"/>
        <v>-33000</v>
      </c>
    </row>
    <row r="32" spans="1:8" ht="14.25">
      <c r="A32" s="28" t="s">
        <v>155</v>
      </c>
      <c r="B32" s="16">
        <v>90.75</v>
      </c>
      <c r="C32" s="17">
        <v>42748</v>
      </c>
      <c r="D32" s="17">
        <v>42719</v>
      </c>
      <c r="E32" s="17"/>
      <c r="F32" s="17"/>
      <c r="G32" s="1">
        <f t="shared" si="0"/>
        <v>-29</v>
      </c>
      <c r="H32" s="16">
        <f t="shared" si="1"/>
        <v>-2631.75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2017-05-03T11:01:45Z</dcterms:modified>
  <cp:category/>
  <cp:version/>
  <cp:contentType/>
  <cp:contentStatus/>
</cp:coreProperties>
</file>